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<sst xmlns="http://schemas.openxmlformats.org/spreadsheetml/2006/main" count="2247" uniqueCount="536">
  <si>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</si>
  <si>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</si>
  <si>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</si>
  <si>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</si>
  <si>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</si>
  <si>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</si>
  <si>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</si>
  <si>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</si>
  <si>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</si>
  <si>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</si>
  <si>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</si>
  <si>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</si>
  <si>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</si>
  <si>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</si>
  <si>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</si>
  <si>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</si>
  <si>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</si>
  <si>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</si>
  <si>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</si>
  <si>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</si>
  <si>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</si>
  <si>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</si>
  <si>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</si>
  <si>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</si>
  <si>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</si>
  <si>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</si>
  <si>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</si>
  <si>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</si>
  <si>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</si>
  <si>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</si>
  <si>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</si>
  <si>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</si>
  <si>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</si>
  <si>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</si>
  <si>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</si>
  <si>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</si>
  <si>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</si>
  <si>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</si>
  <si>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</si>
  <si>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</si>
  <si>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</si>
  <si>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</si>
  <si>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</si>
  <si>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</si>
  <si>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</si>
  <si>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</si>
  <si>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</si>
  <si>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</si>
  <si>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</si>
  <si>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</si>
  <si>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</si>
  <si>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</si>
  <si>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</si>
  <si>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</si>
  <si>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</si>
  <si>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</si>
  <si>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</si>
  <si>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</si>
  <si>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</si>
  <si>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</si>
  <si>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</si>
  <si>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</si>
  <si>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</si>
  <si>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</si>
  <si>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</si>
  <si>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</si>
  <si>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</si>
  <si>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</si>
  <si>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</si>
  <si>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</si>
  <si>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</si>
  <si>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</si>
  <si>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</si>
  <si>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</si>
  <si>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</si>
  <si>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</si>
  <si>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</si>
  <si>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</si>
  <si>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</si>
  <si>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</si>
  <si>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</si>
  <si>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</si>
  <si>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</si>
  <si>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</si>
  <si>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</si>
  <si>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</si>
  <si>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</si>
  <si>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</si>
  <si>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</si>
  <si>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</si>
  <si>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</si>
  <si>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</si>
  <si>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</si>
  <si>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</si>
  <si>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</si>
  <si>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</si>
  <si>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</si>
  <si>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</si>
  <si>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</si>
  <si>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</si>
  <si>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</si>
  <si>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</si>
  <si>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</si>
  <si>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</si>
  <si>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</si>
  <si>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</si>
  <si>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</si>
  <si>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</si>
  <si>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</si>
  <si>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</si>
  <si>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</si>
  <si>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</si>
  <si>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</si>
  <si>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</si>
  <si>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</si>
  <si>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</si>
  <si>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</si>
  <si>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</si>
  <si>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</si>
  <si>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</si>
  <si>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</si>
  <si>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</si>
  <si>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</si>
  <si>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</si>
  <si>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</si>
  <si>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</si>
  <si>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</si>
  <si>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</si>
  <si>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</si>
  <si>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</si>
  <si>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</si>
  <si>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</si>
  <si>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</si>
  <si>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</si>
  <si>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</si>
  <si>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</si>
  <si>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</si>
  <si>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</si>
  <si>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</si>
  <si>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</si>
  <si>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</si>
  <si>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</si>
  <si>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</si>
  <si>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</si>
  <si>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</si>
  <si>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</si>
  <si>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</si>
  <si>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</si>
  <si>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</si>
  <si>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</si>
  <si>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</si>
  <si>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</si>
  <si>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</si>
  <si>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</si>
  <si>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</si>
  <si>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</si>
  <si>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</si>
  <si>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</si>
  <si>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</si>
  <si>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</si>
  <si>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</si>
  <si>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</si>
  <si>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</si>
  <si>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</si>
  <si>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</si>
  <si>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</si>
  <si>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</si>
  <si>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</si>
  <si>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</si>
  <si>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</si>
  <si>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</si>
  <si>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</si>
  <si>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</si>
  <si>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</si>
  <si>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</si>
  <si>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</si>
  <si>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</si>
  <si>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</si>
  <si>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</si>
  <si>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</si>
  <si>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</si>
  <si>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</si>
  <si>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</si>
  <si>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</si>
  <si>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</si>
  <si>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</si>
  <si>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</si>
  <si>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</si>
  <si>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</si>
  <si>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</si>
  <si>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</si>
  <si>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</si>
  <si>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</si>
  <si>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</si>
  <si>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</si>
  <si>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</si>
  <si>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</si>
  <si>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</si>
  <si>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</si>
  <si>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</si>
  <si>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</si>
  <si>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</si>
  <si>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</si>
  <si>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</si>
  <si>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</si>
  <si>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</si>
  <si>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</si>
  <si>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</si>
  <si>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</si>
  <si>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</si>
  <si>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</si>
  <si>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</si>
  <si>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</si>
  <si>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</si>
  <si>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</si>
  <si>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</si>
  <si>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</si>
  <si>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</si>
  <si>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</si>
  <si>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</si>
  <si>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</si>
  <si>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</si>
  <si>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</si>
  <si>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</si>
  <si>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</si>
  <si>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</si>
  <si>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</si>
  <si>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</si>
  <si>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</si>
  <si>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</si>
  <si>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</si>
  <si>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</si>
  <si>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</si>
  <si>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</si>
  <si>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</si>
  <si>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</si>
  <si>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</si>
  <si>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</si>
  <si>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</si>
  <si>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</si>
  <si>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</si>
  <si>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</si>
  <si>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</si>
  <si>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</si>
  <si>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</si>
  <si>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</si>
  <si>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</si>
  <si>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</si>
  <si>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</si>
  <si>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</si>
  <si>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</si>
  <si>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</si>
  <si>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</si>
  <si>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</si>
  <si>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</si>
  <si>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</si>
  <si>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</si>
  <si>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</si>
  <si>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</si>
  <si>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</si>
  <si>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7.133 млн.руб/км_x000d_
</t>
  </si>
  <si>
    <t>нд</t>
  </si>
  <si>
    <t xml:space="preserve">Сокращение времени перерывов электроснабжения  жителей пос. Хомяково и Горельских выселок_x000d_
</t>
  </si>
  <si>
    <t>4.6.</t>
  </si>
  <si>
    <t>С</t>
  </si>
  <si>
    <t>Не требуется</t>
  </si>
  <si>
    <t>местный</t>
  </si>
  <si>
    <t>не требуется</t>
  </si>
  <si>
    <t>Строительство необходимо с целью разукрупнения существующих сетей, что требуется в связи с потерями напряжения более 10%, для улучшения схемно-режимной обстановки, повышения надежности электроснабжения потребителей и улучшения параметров качества электроэнергии.</t>
  </si>
  <si>
    <t>2026 год</t>
  </si>
  <si>
    <t>2025 год</t>
  </si>
  <si>
    <t>по состоянию на 01.01.2024 года</t>
  </si>
  <si>
    <t>1.4 Прочее новое строительство объектов электросетевого хозяйства</t>
  </si>
  <si>
    <t>Сокращение времени перерывов электроснабжения  жителей пос. Хомяково и Горельских выселок_x000d_
0.800/Замена линий электропередачи (Lnз_лэп)_x000d_
6,847544/Oбъем финансирования для обеспечения деятельности сетевой организации (Фхо)_x000d_
0.800 Км/Увеличение протяженности ЛЭП ( ∆Lnлэп ) Уровнем высшего напряжения  10 кВ (СН2)</t>
  </si>
  <si>
    <t>ТГЭС</t>
  </si>
  <si>
    <t>Тульская область</t>
  </si>
  <si>
    <t>г. Тула</t>
  </si>
  <si>
    <t>Проведение мероприятий по строительству 2-х КЛ 6 кВ от строящейся РТП 10/6 кВ ПС 110/10 кВ Красные ворота до врезки ТП 6 кВ №835 ф. База ПС 110/6 кВ №52 Медвенка протяженностью 0,8 км</t>
  </si>
  <si>
    <t>Инвестиционный проект включен в программу для перевода части нагрузки линии ПС 52 Медвенка ф. База - ТП 831 на ПС 78 Красные ворота в пос. Хомяково и Горельские выселки в связи с многочисленными жалобами на низкое напряжение. В настоящее время возможности регулировки напряжения в пос. Хомяково путем схемных или режимных мероприятий исчерпаны. На основании протокола заседания технического совета № 1-01-2025 от 31.01.2025 г. и пояснительной записки.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</si>
  <si>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</si>
  <si>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</si>
  <si>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</si>
  <si>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</si>
  <si>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</si>
  <si>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</si>
  <si>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</si>
  <si>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</si>
  <si>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 xml:space="preserve">0.800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</si>
  <si>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</si>
  <si>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</si>
  <si>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</si>
  <si>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</si>
  <si>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</si>
  <si>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</si>
  <si>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</si>
  <si>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</si>
  <si>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</si>
  <si>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</si>
  <si>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</si>
  <si>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</si>
  <si>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</si>
  <si>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</si>
  <si>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</si>
  <si>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</si>
  <si>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</si>
  <si>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</si>
  <si>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</si>
  <si>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</si>
  <si>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</si>
  <si>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</si>
  <si>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</si>
  <si>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</si>
  <si>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</si>
  <si>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</si>
  <si>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</si>
  <si>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</si>
  <si>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</si>
  <si>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</si>
  <si>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</si>
  <si>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</si>
  <si>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</si>
  <si>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</si>
  <si>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</si>
  <si>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</si>
  <si>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</si>
  <si>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</si>
  <si>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</si>
  <si>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</si>
  <si>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</si>
  <si>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</si>
  <si>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</si>
  <si>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</si>
  <si>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</si>
  <si>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</si>
  <si>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</si>
  <si>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</si>
  <si>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</si>
  <si>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</si>
  <si>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</si>
  <si>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</si>
  <si>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</si>
  <si>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</si>
  <si>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</si>
  <si>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</si>
  <si>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</si>
  <si>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</si>
  <si>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</si>
  <si>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</si>
  <si>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</si>
  <si>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P_ТГС-021-012</t>
  </si>
  <si>
    <t>Строительство 2-х КЛ 6 кВ от строящейся РТП 10/6 кВ ПС 110/10 кВ Красные ворота до врезки ТП 6 кВ №835 ф. База ПС 110/6 кВ №52 Медвенка в рамках мероприятий по увеличению надежности э/снабжения потребителей(протяженность 0,8 км)</t>
  </si>
  <si>
    <t>+</t>
  </si>
  <si>
    <t>При реализации проекта этапность не предусмотрена.</t>
  </si>
  <si>
    <t>31.12.2025</t>
  </si>
  <si>
    <t>31.05.2025</t>
  </si>
  <si>
    <t>31.08.2025</t>
  </si>
  <si>
    <t>30.09.2025</t>
  </si>
  <si>
    <t>31.05.2027</t>
  </si>
  <si>
    <t>30.06.2027</t>
  </si>
  <si>
    <t>31.07.2027</t>
  </si>
  <si>
    <t>31.08.2027</t>
  </si>
  <si>
    <t>30.09.2027</t>
  </si>
  <si>
    <t>31.10.2027</t>
  </si>
  <si>
    <t>10.11.2027</t>
  </si>
  <si>
    <t>30.11.2027</t>
  </si>
  <si>
    <t>2028 год</t>
  </si>
  <si>
    <t>от «___»________2010 г. №____</t>
  </si>
  <si>
    <t>Финансовая модель по проекту инвестиционной программы P_ТГС-021-012</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</si>
  <si>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</si>
  <si>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</si>
  <si>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</si>
  <si>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</si>
  <si>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</si>
  <si>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</si>
  <si>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</si>
  <si>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</si>
  <si>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</si>
  <si>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</si>
  <si>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</si>
  <si>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</si>
  <si>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</si>
  <si>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</si>
  <si>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</si>
  <si>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</si>
  <si>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</si>
  <si>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</si>
  <si>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</si>
  <si>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</si>
  <si>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</si>
  <si>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</si>
  <si>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</si>
  <si>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</si>
  <si>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</si>
  <si>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</si>
  <si>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</si>
  <si>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</si>
  <si>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</si>
  <si>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</si>
  <si>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</si>
  <si>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</si>
  <si>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</si>
  <si>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</si>
  <si>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</si>
  <si>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</si>
  <si>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</si>
  <si>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</si>
  <si>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</si>
  <si>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</si>
  <si>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</si>
  <si>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</si>
  <si>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</si>
  <si>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</si>
  <si>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</si>
  <si>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</si>
  <si>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</si>
  <si>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</si>
  <si>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</si>
  <si>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</si>
  <si>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</si>
  <si>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</si>
  <si>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</si>
  <si>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</si>
  <si>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</si>
  <si>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</si>
  <si>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</si>
  <si>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</si>
  <si>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</si>
  <si>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</si>
  <si>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</si>
  <si>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</si>
  <si>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</si>
  <si>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</si>
  <si>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</si>
  <si>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</si>
  <si>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</si>
  <si>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</si>
  <si>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</si>
  <si>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</si>
  <si>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</si>
  <si>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</si>
  <si>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</si>
  <si>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</si>
  <si>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</si>
  <si>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</si>
  <si>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</si>
  <si>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</si>
  <si>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</si>
  <si>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</si>
  <si>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</si>
  <si>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</si>
  <si>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</si>
  <si>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</si>
  <si>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</si>
  <si>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</si>
  <si>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</si>
  <si>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</si>
  <si>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</si>
  <si>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</si>
  <si>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</si>
  <si>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</si>
  <si>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2 КЛ-6кВ РТП проект. - ТП 835</t>
  </si>
  <si>
    <t>6кВ</t>
  </si>
  <si>
    <t>АСБл</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</si>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</sst>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8765391"/>
        <c:axId val="43806662"/>
      </c:lineChart>
      <c:catAx>
        <c:axId val="58765391"/>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3806662"/>
        <c:crosses val="autoZero"/>
        <c:lblOffset val="100"/>
        <c:noMultiLvlLbl val="0"/>
      </c:catAx>
      <c:valAx>
        <c:axId val="4380666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8765391"/>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6.8475440000000001</v>
      </c>
    </row>
    <row r="49" spans="1:3" s="0" customFormat="1" ht="71.25" customHeight="1" thickBot="1">
      <c r="A49" s="140" t="s">
        <v>231</v>
      </c>
      <c r="B49" s="141" t="s">
        <v>257</v>
      </c>
      <c r="C49" s="142">
        <v>5.7062869999999997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365</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6.8475440000000001</v>
      </c>
      <c r="D24" s="157">
        <v>6.8475440000000001</v>
      </c>
      <c r="E24" s="157">
        <v>6.8475440000000001</v>
      </c>
      <c r="F24" s="157">
        <v>6.8475440000000001</v>
      </c>
      <c r="G24" s="157">
        <v>0</v>
      </c>
      <c r="H24" s="157">
        <v>0.32516800000000001</v>
      </c>
      <c r="I24" s="157" t="s">
        <v>343</v>
      </c>
      <c r="J24" s="157" t="s">
        <v>261</v>
      </c>
      <c r="K24" s="157" t="s">
        <v>261</v>
      </c>
      <c r="L24" s="157">
        <v>0</v>
      </c>
      <c r="M24" s="157" t="s">
        <v>261</v>
      </c>
      <c r="N24" s="157" t="s">
        <v>261</v>
      </c>
      <c r="O24" s="157" t="s">
        <v>261</v>
      </c>
      <c r="P24" s="157">
        <v>6.5223760000000004</v>
      </c>
      <c r="Q24" s="157" t="s">
        <v>343</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6.8475440000000001</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6.8475440000000001</v>
      </c>
      <c r="D27" s="122">
        <v>6.8475440000000001</v>
      </c>
      <c r="E27" s="122">
        <v>6.8475440000000001</v>
      </c>
      <c r="F27" s="122">
        <v>6.8475440000000001</v>
      </c>
      <c r="G27" s="122" t="s">
        <v>261</v>
      </c>
      <c r="H27" s="122">
        <v>0.32516800000000001</v>
      </c>
      <c r="I27" s="122" t="s">
        <v>343</v>
      </c>
      <c r="J27" s="122" t="s">
        <v>261</v>
      </c>
      <c r="K27" s="122" t="s">
        <v>261</v>
      </c>
      <c r="L27" s="122">
        <v>0</v>
      </c>
      <c r="M27" s="122" t="s">
        <v>261</v>
      </c>
      <c r="N27" s="122" t="s">
        <v>261</v>
      </c>
      <c r="O27" s="122" t="s">
        <v>261</v>
      </c>
      <c r="P27" s="122">
        <v>6.5223760000000004</v>
      </c>
      <c r="Q27" s="122" t="s">
        <v>343</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6.8475440000000001</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5.7062869999999997</v>
      </c>
      <c r="D30" s="157">
        <v>5.7062869999999997</v>
      </c>
      <c r="E30" s="157">
        <v>5.7062869999999997</v>
      </c>
      <c r="F30" s="157">
        <v>5.7062869999999997</v>
      </c>
      <c r="G30" s="157">
        <v>0</v>
      </c>
      <c r="H30" s="157">
        <v>0.27097300000000002</v>
      </c>
      <c r="I30" s="157" t="s">
        <v>343</v>
      </c>
      <c r="J30" s="157" t="s">
        <v>261</v>
      </c>
      <c r="K30" s="157" t="s">
        <v>261</v>
      </c>
      <c r="L30" s="157">
        <v>0</v>
      </c>
      <c r="M30" s="157" t="s">
        <v>261</v>
      </c>
      <c r="N30" s="157" t="s">
        <v>261</v>
      </c>
      <c r="O30" s="157" t="s">
        <v>261</v>
      </c>
      <c r="P30" s="157">
        <v>5.435314</v>
      </c>
      <c r="Q30" s="157" t="s">
        <v>343</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5.7062869999999997</v>
      </c>
      <c r="AO30" s="157" t="str">
        <f t="shared" si="1"/>
        <v>нд</v>
      </c>
    </row>
    <row r="31" spans="1:41" ht="15.75">
      <c r="A31" s="159" t="s">
        <v>118</v>
      </c>
      <c r="B31" s="32" t="s">
        <v>117</v>
      </c>
      <c r="C31" s="122">
        <v>0.27097300000000002</v>
      </c>
      <c r="D31" s="122">
        <v>0.27097300000000002</v>
      </c>
      <c r="E31" s="122">
        <v>0.27097300000000002</v>
      </c>
      <c r="F31" s="122">
        <v>0.27097300000000002</v>
      </c>
      <c r="G31" s="122">
        <v>0</v>
      </c>
      <c r="H31" s="122">
        <v>0.27097300000000002</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0.27097300000000002</v>
      </c>
      <c r="AO31" s="122" t="str">
        <f t="shared" si="1"/>
        <v>нд</v>
      </c>
    </row>
    <row r="32" spans="1:41" ht="31.5">
      <c r="A32" s="159" t="s">
        <v>116</v>
      </c>
      <c r="B32" s="32" t="s">
        <v>115</v>
      </c>
      <c r="C32" s="122">
        <v>5.3178169999999998</v>
      </c>
      <c r="D32" s="122">
        <v>5.3178169999999998</v>
      </c>
      <c r="E32" s="122">
        <v>5.3178169999999998</v>
      </c>
      <c r="F32" s="122">
        <v>5.3178169999999998</v>
      </c>
      <c r="G32" s="122">
        <v>0</v>
      </c>
      <c r="H32" s="122">
        <v>0</v>
      </c>
      <c r="I32" s="122" t="s">
        <v>261</v>
      </c>
      <c r="J32" s="122" t="s">
        <v>261</v>
      </c>
      <c r="K32" s="122" t="s">
        <v>261</v>
      </c>
      <c r="L32" s="122">
        <v>0</v>
      </c>
      <c r="M32" s="122" t="s">
        <v>261</v>
      </c>
      <c r="N32" s="122" t="s">
        <v>261</v>
      </c>
      <c r="O32" s="122" t="s">
        <v>261</v>
      </c>
      <c r="P32" s="122">
        <v>5.3178169999999998</v>
      </c>
      <c r="Q32" s="122" t="s">
        <v>343</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5.3178169999999998</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0.117497</v>
      </c>
      <c r="D34" s="122">
        <v>0.117497</v>
      </c>
      <c r="E34" s="122">
        <v>0.117497</v>
      </c>
      <c r="F34" s="122">
        <v>0.117497</v>
      </c>
      <c r="G34" s="122">
        <v>0</v>
      </c>
      <c r="H34" s="122">
        <v>0</v>
      </c>
      <c r="I34" s="122" t="s">
        <v>261</v>
      </c>
      <c r="J34" s="122" t="s">
        <v>261</v>
      </c>
      <c r="K34" s="122" t="s">
        <v>261</v>
      </c>
      <c r="L34" s="122">
        <v>0</v>
      </c>
      <c r="M34" s="122" t="s">
        <v>261</v>
      </c>
      <c r="N34" s="122" t="s">
        <v>261</v>
      </c>
      <c r="O34" s="122" t="s">
        <v>261</v>
      </c>
      <c r="P34" s="122">
        <v>0.117497</v>
      </c>
      <c r="Q34" s="122" t="s">
        <v>343</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0.117497</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0.80000000000000004</v>
      </c>
      <c r="D41" s="122">
        <v>0.80000000000000004</v>
      </c>
      <c r="E41" s="122">
        <v>0.80000000000000004</v>
      </c>
      <c r="F41" s="122">
        <v>0.80000000000000004</v>
      </c>
      <c r="G41" s="122">
        <v>0</v>
      </c>
      <c r="H41" s="122">
        <v>0</v>
      </c>
      <c r="I41" s="122" t="s">
        <v>261</v>
      </c>
      <c r="J41" s="122" t="s">
        <v>261</v>
      </c>
      <c r="K41" s="122" t="s">
        <v>261</v>
      </c>
      <c r="L41" s="122">
        <v>0</v>
      </c>
      <c r="M41" s="122" t="s">
        <v>261</v>
      </c>
      <c r="N41" s="122" t="s">
        <v>261</v>
      </c>
      <c r="O41" s="122" t="s">
        <v>261</v>
      </c>
      <c r="P41" s="122">
        <v>0.80000000000000004</v>
      </c>
      <c r="Q41" s="122" t="s">
        <v>343</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0.80000000000000004</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0.80000000000000004</v>
      </c>
      <c r="D49" s="122">
        <v>0.80000000000000004</v>
      </c>
      <c r="E49" s="122">
        <v>0.80000000000000004</v>
      </c>
      <c r="F49" s="122">
        <v>0.80000000000000004</v>
      </c>
      <c r="G49" s="122">
        <v>0</v>
      </c>
      <c r="H49" s="122">
        <v>0</v>
      </c>
      <c r="I49" s="122" t="s">
        <v>261</v>
      </c>
      <c r="J49" s="122" t="s">
        <v>261</v>
      </c>
      <c r="K49" s="122" t="s">
        <v>261</v>
      </c>
      <c r="L49" s="122">
        <v>0</v>
      </c>
      <c r="M49" s="122" t="s">
        <v>261</v>
      </c>
      <c r="N49" s="122" t="s">
        <v>261</v>
      </c>
      <c r="O49" s="122" t="s">
        <v>261</v>
      </c>
      <c r="P49" s="122">
        <v>0.80000000000000004</v>
      </c>
      <c r="Q49" s="122" t="s">
        <v>343</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0.80000000000000004</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5.7062869999999997</v>
      </c>
      <c r="D52" s="122">
        <v>5.7062869999999997</v>
      </c>
      <c r="E52" s="122">
        <v>5.7062869999999997</v>
      </c>
      <c r="F52" s="122">
        <v>5.7062869999999997</v>
      </c>
      <c r="G52" s="122">
        <v>0</v>
      </c>
      <c r="H52" s="122">
        <v>0</v>
      </c>
      <c r="I52" s="122" t="s">
        <v>261</v>
      </c>
      <c r="J52" s="122" t="s">
        <v>261</v>
      </c>
      <c r="K52" s="122" t="s">
        <v>261</v>
      </c>
      <c r="L52" s="122">
        <v>0</v>
      </c>
      <c r="M52" s="122" t="s">
        <v>261</v>
      </c>
      <c r="N52" s="122" t="s">
        <v>261</v>
      </c>
      <c r="O52" s="122" t="s">
        <v>261</v>
      </c>
      <c r="P52" s="122">
        <v>5.7062869999999997</v>
      </c>
      <c r="Q52" s="122" t="s">
        <v>343</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5.7062869999999997</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0.80000000000000004</v>
      </c>
      <c r="D56" s="122">
        <v>0.80000000000000004</v>
      </c>
      <c r="E56" s="122">
        <v>0.80000000000000004</v>
      </c>
      <c r="F56" s="122">
        <v>0.80000000000000004</v>
      </c>
      <c r="G56" s="122">
        <v>0</v>
      </c>
      <c r="H56" s="122">
        <v>0</v>
      </c>
      <c r="I56" s="122" t="s">
        <v>261</v>
      </c>
      <c r="J56" s="122" t="s">
        <v>261</v>
      </c>
      <c r="K56" s="122" t="s">
        <v>261</v>
      </c>
      <c r="L56" s="122">
        <v>0</v>
      </c>
      <c r="M56" s="122" t="s">
        <v>261</v>
      </c>
      <c r="N56" s="122" t="s">
        <v>261</v>
      </c>
      <c r="O56" s="122" t="s">
        <v>261</v>
      </c>
      <c r="P56" s="122">
        <v>0.80000000000000004</v>
      </c>
      <c r="Q56" s="122" t="s">
        <v>343</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0.80000000000000004</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P_ТГС-021-012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2-х КЛ 6 кВ от строящейся РТП 10/6 кВ ПС 110/10 кВ Красные ворота до врезки ТП 6 кВ №835 ф. База ПС 110/6 кВ №52 Медвенка в рамках мероприятий по увеличению надежности э/снабжения потребителей(протяженность 0,8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2027</v>
      </c>
      <c r="E26" s="259"/>
      <c r="F26" s="259" t="s">
        <v>261</v>
      </c>
      <c r="G26" s="259"/>
      <c r="H26" s="259"/>
      <c r="I26" s="259"/>
      <c r="J26" s="259"/>
      <c r="K26" s="259">
        <v>0.80000000000000004</v>
      </c>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P_ТГС-021-012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2-х КЛ 6 кВ от строящейся РТП 10/6 кВ ПС 110/10 кВ Красные ворота до врезки ТП 6 кВ №835 ф. База ПС 110/6 кВ №52 Медвенка в рамках мероприятий по увеличению надежности э/снабжения потребителей(протяженность 0,8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2-х КЛ 6 кВ от строящейся РТП 10/6 кВ ПС 110/10 кВ Красные ворота до врезки ТП 6 кВ №835 ф. База ПС 110/6 кВ №52 Медвенка в рамках мероприятий по увеличению надежности э/снабжения потребителей(протяженность 0,8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2027</v>
      </c>
    </row>
    <row r="26" spans="1:2" ht="16.5" thickBot="1">
      <c r="A26" s="86" t="s">
        <v>289</v>
      </c>
      <c r="B26" s="87" t="s">
        <v>264</v>
      </c>
    </row>
    <row r="27" spans="1:2" ht="23.25" customHeight="1" thickBot="1">
      <c r="A27" s="88" t="s">
        <v>340</v>
      </c>
      <c r="B27" s="256">
        <v>6.8475440000000001</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6.8475440000000001</v>
      </c>
    </row>
    <row r="54" spans="1:2" ht="16.5" thickBot="1">
      <c r="A54" s="97" t="s">
        <v>308</v>
      </c>
      <c r="B54" s="118">
        <v>1</v>
      </c>
    </row>
    <row r="55" spans="1:2" ht="16.5" thickBot="1">
      <c r="A55" s="99" t="s">
        <v>309</v>
      </c>
      <c r="B55" s="100">
        <v>5.7062869999999997</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359</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507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508</v>
      </c>
      <c r="C19" s="388" t="s">
        <v>509</v>
      </c>
      <c r="D19" s="387" t="s">
        <v>510</v>
      </c>
      <c r="E19" s="387" t="s">
        <v>511</v>
      </c>
      <c r="F19" s="387" t="s">
        <v>512</v>
      </c>
      <c r="G19" s="387" t="s">
        <v>513</v>
      </c>
      <c r="H19" s="387" t="s">
        <v>514</v>
      </c>
      <c r="I19" s="387" t="s">
        <v>515</v>
      </c>
      <c r="J19" s="387" t="s">
        <v>516</v>
      </c>
      <c r="K19" s="387" t="s">
        <v>440</v>
      </c>
      <c r="L19" s="387" t="s">
        <v>517</v>
      </c>
      <c r="M19" s="387" t="s">
        <v>518</v>
      </c>
      <c r="N19" s="387" t="s">
        <v>519</v>
      </c>
      <c r="O19" s="387" t="s">
        <v>520</v>
      </c>
      <c r="P19" s="387" t="s">
        <v>521</v>
      </c>
      <c r="Q19" s="387" t="s">
        <v>522</v>
      </c>
      <c r="R19" s="387"/>
      <c r="S19" s="389" t="s">
        <v>523</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524</v>
      </c>
      <c r="R20" s="392" t="s">
        <v>525</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526</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527</v>
      </c>
      <c r="C21" s="398"/>
      <c r="D21" s="399" t="s">
        <v>528</v>
      </c>
      <c r="E21" s="397" t="s">
        <v>529</v>
      </c>
      <c r="F21" s="398"/>
      <c r="G21" s="397" t="s">
        <v>530</v>
      </c>
      <c r="H21" s="398"/>
      <c r="I21" s="397" t="s">
        <v>531</v>
      </c>
      <c r="J21" s="398"/>
      <c r="K21" s="399" t="s">
        <v>532</v>
      </c>
      <c r="L21" s="397" t="s">
        <v>533</v>
      </c>
      <c r="M21" s="398"/>
      <c r="N21" s="397" t="s">
        <v>534</v>
      </c>
      <c r="O21" s="398"/>
      <c r="P21" s="399" t="s">
        <v>535</v>
      </c>
      <c r="Q21" s="342" t="s">
        <v>450</v>
      </c>
      <c r="R21" s="344"/>
      <c r="S21" s="342" t="s">
        <v>451</v>
      </c>
      <c r="T21" s="343"/>
    </row>
    <row r="22" spans="1:20" ht="204.75" customHeight="1">
      <c r="A22" s="400"/>
      <c r="B22" s="401"/>
      <c r="C22" s="402"/>
      <c r="D22" s="403"/>
      <c r="E22" s="401"/>
      <c r="F22" s="402"/>
      <c r="G22" s="401"/>
      <c r="H22" s="402"/>
      <c r="I22" s="401"/>
      <c r="J22" s="402"/>
      <c r="K22" s="404"/>
      <c r="L22" s="401"/>
      <c r="M22" s="402"/>
      <c r="N22" s="401"/>
      <c r="O22" s="402"/>
      <c r="P22" s="404"/>
      <c r="Q22" s="349" t="s">
        <v>454</v>
      </c>
      <c r="R22" s="349" t="s">
        <v>455</v>
      </c>
      <c r="S22" s="349" t="s">
        <v>456</v>
      </c>
      <c r="T22" s="349" t="s">
        <v>457</v>
      </c>
    </row>
    <row r="23" spans="1:20" ht="51.75" customHeight="1">
      <c r="A23" s="405"/>
      <c r="B23" s="406" t="s">
        <v>458</v>
      </c>
      <c r="C23" s="406" t="s">
        <v>459</v>
      </c>
      <c r="D23" s="404"/>
      <c r="E23" s="406" t="s">
        <v>458</v>
      </c>
      <c r="F23" s="406" t="s">
        <v>459</v>
      </c>
      <c r="G23" s="406" t="s">
        <v>458</v>
      </c>
      <c r="H23" s="406" t="s">
        <v>459</v>
      </c>
      <c r="I23" s="406" t="s">
        <v>458</v>
      </c>
      <c r="J23" s="406" t="s">
        <v>459</v>
      </c>
      <c r="K23" s="406" t="s">
        <v>458</v>
      </c>
      <c r="L23" s="406" t="s">
        <v>458</v>
      </c>
      <c r="M23" s="406" t="s">
        <v>459</v>
      </c>
      <c r="N23" s="406" t="s">
        <v>458</v>
      </c>
      <c r="O23" s="406" t="s">
        <v>459</v>
      </c>
      <c r="P23" s="404" t="s">
        <v>458</v>
      </c>
      <c r="Q23" s="349" t="s">
        <v>458</v>
      </c>
      <c r="R23" s="349" t="s">
        <v>458</v>
      </c>
      <c r="S23" s="349" t="s">
        <v>458</v>
      </c>
      <c r="T23" s="349" t="s">
        <v>458</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38"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437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438</v>
      </c>
      <c r="C21" s="341"/>
      <c r="D21" s="340" t="s">
        <v>439</v>
      </c>
      <c r="E21" s="341"/>
      <c r="F21" s="342" t="s">
        <v>440</v>
      </c>
      <c r="G21" s="343"/>
      <c r="H21" s="343"/>
      <c r="I21" s="344"/>
      <c r="J21" s="339" t="s">
        <v>441</v>
      </c>
      <c r="K21" s="340" t="s">
        <v>442</v>
      </c>
      <c r="L21" s="341"/>
      <c r="M21" s="340" t="s">
        <v>443</v>
      </c>
      <c r="N21" s="341"/>
      <c r="O21" s="340" t="s">
        <v>444</v>
      </c>
      <c r="P21" s="341"/>
      <c r="Q21" s="340" t="s">
        <v>445</v>
      </c>
      <c r="R21" s="341"/>
      <c r="S21" s="339" t="s">
        <v>446</v>
      </c>
      <c r="T21" s="339" t="s">
        <v>447</v>
      </c>
      <c r="U21" s="339" t="s">
        <v>448</v>
      </c>
      <c r="V21" s="340" t="s">
        <v>449</v>
      </c>
      <c r="W21" s="341"/>
      <c r="X21" s="342" t="s">
        <v>450</v>
      </c>
      <c r="Y21" s="343"/>
      <c r="Z21" s="342" t="s">
        <v>451</v>
      </c>
      <c r="AA21" s="343"/>
    </row>
    <row r="22" spans="1:27" ht="216" customHeight="1">
      <c r="A22" s="345"/>
      <c r="B22" s="346"/>
      <c r="C22" s="347"/>
      <c r="D22" s="346"/>
      <c r="E22" s="347"/>
      <c r="F22" s="342" t="s">
        <v>452</v>
      </c>
      <c r="G22" s="344"/>
      <c r="H22" s="342" t="s">
        <v>453</v>
      </c>
      <c r="I22" s="344"/>
      <c r="J22" s="348"/>
      <c r="K22" s="346"/>
      <c r="L22" s="347"/>
      <c r="M22" s="346"/>
      <c r="N22" s="347"/>
      <c r="O22" s="346"/>
      <c r="P22" s="347"/>
      <c r="Q22" s="346"/>
      <c r="R22" s="347"/>
      <c r="S22" s="348"/>
      <c r="T22" s="348"/>
      <c r="U22" s="348"/>
      <c r="V22" s="346"/>
      <c r="W22" s="347"/>
      <c r="X22" s="349" t="s">
        <v>454</v>
      </c>
      <c r="Y22" s="349" t="s">
        <v>455</v>
      </c>
      <c r="Z22" s="349" t="s">
        <v>456</v>
      </c>
      <c r="AA22" s="349" t="s">
        <v>457</v>
      </c>
    </row>
    <row r="23" spans="1:27" ht="60" customHeight="1">
      <c r="A23" s="348"/>
      <c r="B23" s="348" t="s">
        <v>458</v>
      </c>
      <c r="C23" s="348" t="s">
        <v>459</v>
      </c>
      <c r="D23" s="348" t="s">
        <v>458</v>
      </c>
      <c r="E23" s="348" t="s">
        <v>459</v>
      </c>
      <c r="F23" s="348" t="s">
        <v>458</v>
      </c>
      <c r="G23" s="348" t="s">
        <v>459</v>
      </c>
      <c r="H23" s="348" t="s">
        <v>458</v>
      </c>
      <c r="I23" s="348" t="s">
        <v>459</v>
      </c>
      <c r="J23" s="348" t="s">
        <v>458</v>
      </c>
      <c r="K23" s="348" t="s">
        <v>458</v>
      </c>
      <c r="L23" s="348" t="s">
        <v>459</v>
      </c>
      <c r="M23" s="348" t="s">
        <v>458</v>
      </c>
      <c r="N23" s="348" t="s">
        <v>459</v>
      </c>
      <c r="O23" s="348" t="s">
        <v>458</v>
      </c>
      <c r="P23" s="348" t="s">
        <v>459</v>
      </c>
      <c r="Q23" s="348" t="s">
        <v>458</v>
      </c>
      <c r="R23" s="348" t="s">
        <v>459</v>
      </c>
      <c r="S23" s="348" t="s">
        <v>458</v>
      </c>
      <c r="T23" s="348" t="s">
        <v>458</v>
      </c>
      <c r="U23" s="348" t="s">
        <v>458</v>
      </c>
      <c r="V23" s="348" t="s">
        <v>458</v>
      </c>
      <c r="W23" s="348" t="s">
        <v>459</v>
      </c>
      <c r="X23" s="348" t="s">
        <v>458</v>
      </c>
      <c r="Y23" s="348" t="s">
        <v>458</v>
      </c>
      <c r="Z23" s="349" t="s">
        <v>458</v>
      </c>
      <c r="AA23" s="349" t="s">
        <v>458</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c r="B25" s="337"/>
      <c r="C25" s="337" t="s">
        <v>460</v>
      </c>
      <c r="D25" s="337"/>
      <c r="E25" s="337" t="s">
        <v>460</v>
      </c>
      <c r="F25" s="337"/>
      <c r="G25" s="337" t="s">
        <v>461</v>
      </c>
      <c r="H25" s="337"/>
      <c r="I25" s="337" t="s">
        <v>461</v>
      </c>
      <c r="J25" s="337"/>
      <c r="K25" s="337"/>
      <c r="L25" s="337">
        <v>2</v>
      </c>
      <c r="M25" s="337"/>
      <c r="N25" s="337">
        <v>185</v>
      </c>
      <c r="O25" s="337"/>
      <c r="P25" s="337" t="s">
        <v>462</v>
      </c>
      <c r="Q25" s="337"/>
      <c r="R25" s="337">
        <v>0.80</v>
      </c>
      <c r="S25" s="337"/>
      <c r="T25" s="337"/>
      <c r="U25" s="337"/>
      <c r="V25" s="337"/>
      <c r="W25" s="337" t="s">
        <v>463</v>
      </c>
      <c r="X25" s="337" t="s">
        <v>182</v>
      </c>
      <c r="Y25" s="337" t="s">
        <v>182</v>
      </c>
      <c r="Z25" s="337" t="s">
        <v>182</v>
      </c>
      <c r="AA25" s="337" t="s">
        <v>182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2027</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464</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465</v>
      </c>
      <c r="B23" s="364"/>
      <c r="C23" s="364"/>
      <c r="D23" s="364"/>
      <c r="E23" s="364"/>
      <c r="F23" s="364"/>
      <c r="G23" s="364"/>
      <c r="H23" s="364"/>
      <c r="I23" s="364"/>
      <c r="J23" s="364"/>
      <c r="K23" s="364"/>
      <c r="L23" s="365"/>
      <c r="M23" s="366" t="s">
        <v>466</v>
      </c>
      <c r="N23" s="366"/>
      <c r="O23" s="366"/>
      <c r="P23" s="366"/>
      <c r="Q23" s="366"/>
      <c r="R23" s="366"/>
      <c r="S23" s="366"/>
      <c r="T23" s="366"/>
      <c r="U23" s="366"/>
      <c r="V23" s="366"/>
      <c r="W23" s="366"/>
      <c r="X23" s="366"/>
      <c r="Y23" s="366"/>
      <c r="Z23" s="366"/>
    </row>
    <row r="24" spans="1:26" ht="151.5" customHeight="1">
      <c r="A24" s="366" t="s">
        <v>467</v>
      </c>
      <c r="B24" s="367" t="s">
        <v>468</v>
      </c>
      <c r="C24" s="366" t="s">
        <v>469</v>
      </c>
      <c r="D24" s="366" t="s">
        <v>470</v>
      </c>
      <c r="E24" s="366" t="s">
        <v>471</v>
      </c>
      <c r="F24" s="366" t="s">
        <v>472</v>
      </c>
      <c r="G24" s="366" t="s">
        <v>473</v>
      </c>
      <c r="H24" s="366" t="s">
        <v>474</v>
      </c>
      <c r="I24" s="366" t="s">
        <v>475</v>
      </c>
      <c r="J24" s="366" t="s">
        <v>476</v>
      </c>
      <c r="K24" s="367" t="s">
        <v>477</v>
      </c>
      <c r="L24" s="367" t="s">
        <v>478</v>
      </c>
      <c r="M24" s="368" t="s">
        <v>479</v>
      </c>
      <c r="N24" s="367" t="s">
        <v>480</v>
      </c>
      <c r="O24" s="366" t="s">
        <v>481</v>
      </c>
      <c r="P24" s="366" t="s">
        <v>482</v>
      </c>
      <c r="Q24" s="366" t="s">
        <v>483</v>
      </c>
      <c r="R24" s="366" t="s">
        <v>474</v>
      </c>
      <c r="S24" s="366" t="s">
        <v>484</v>
      </c>
      <c r="T24" s="366" t="s">
        <v>485</v>
      </c>
      <c r="U24" s="366" t="s">
        <v>486</v>
      </c>
      <c r="V24" s="366" t="s">
        <v>483</v>
      </c>
      <c r="W24" s="369" t="s">
        <v>487</v>
      </c>
      <c r="X24" s="369" t="s">
        <v>488</v>
      </c>
      <c r="Y24" s="369" t="s">
        <v>489</v>
      </c>
      <c r="Z24" s="370" t="s">
        <v>490</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c r="B26" s="372"/>
      <c r="C26" s="371"/>
      <c r="D26" s="371"/>
      <c r="E26" s="371"/>
      <c r="F26" s="371"/>
      <c r="G26" s="371"/>
      <c r="H26" s="371"/>
      <c r="I26" s="371"/>
      <c r="J26" s="371"/>
      <c r="K26" s="371"/>
      <c r="L26" s="371"/>
      <c r="M26" s="371"/>
      <c r="N26" s="371"/>
      <c r="O26" s="371"/>
      <c r="P26" s="371"/>
      <c r="Q26" s="371"/>
      <c r="R26" s="371"/>
      <c r="S26" s="371"/>
      <c r="T26" s="371"/>
      <c r="U26" s="371"/>
      <c r="V26" s="371"/>
      <c r="W26" s="371"/>
      <c r="X26" s="371"/>
      <c r="Y26" s="371"/>
      <c r="Z26" s="372"/>
    </row>
    <row r="30" ht="15">
      <c r="A30" s="37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491</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492</v>
      </c>
      <c r="C19" s="374" t="s">
        <v>493</v>
      </c>
      <c r="D19" s="374" t="s">
        <v>494</v>
      </c>
      <c r="E19" s="375" t="s">
        <v>495</v>
      </c>
      <c r="F19" s="376"/>
      <c r="G19" s="376"/>
      <c r="H19" s="376"/>
      <c r="I19" s="377"/>
      <c r="J19" s="374" t="s">
        <v>496</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497</v>
      </c>
      <c r="F20" s="378" t="s">
        <v>498</v>
      </c>
      <c r="G20" s="378" t="s">
        <v>499</v>
      </c>
      <c r="H20" s="378" t="s">
        <v>500</v>
      </c>
      <c r="I20" s="378" t="s">
        <v>72</v>
      </c>
      <c r="J20" s="378" t="s">
        <v>501</v>
      </c>
      <c r="K20" s="378" t="s">
        <v>502</v>
      </c>
      <c r="L20" s="379" t="s">
        <v>503</v>
      </c>
      <c r="M20" s="380" t="s">
        <v>504</v>
      </c>
      <c r="N20" s="380" t="s">
        <v>505</v>
      </c>
      <c r="O20" s="380" t="s">
        <v>506</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366</v>
      </c>
    </row>
    <row r="4" ht="15.75">
      <c r="K4" s="260"/>
    </row>
    <row r="5" spans="1:11" ht="15.75">
      <c r="A5" s="261" t="s">
        <v>367</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368</v>
      </c>
    </row>
    <row r="8" spans="1:11" ht="15.75">
      <c r="A8" s="263"/>
      <c r="B8" s="263"/>
      <c r="C8" s="263"/>
      <c r="D8" s="263"/>
      <c r="E8" s="263"/>
      <c r="F8" s="263"/>
      <c r="G8" s="263"/>
      <c r="H8" s="263"/>
      <c r="I8" s="263"/>
      <c r="K8" s="264" t="s">
        <v>369</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370</v>
      </c>
    </row>
    <row r="11" spans="1:11" ht="15.75">
      <c r="A11" s="263"/>
      <c r="B11" s="263"/>
      <c r="C11" s="263"/>
      <c r="D11" s="263"/>
      <c r="E11" s="263"/>
      <c r="F11" s="263"/>
      <c r="G11" s="263"/>
      <c r="H11" s="263"/>
      <c r="I11" s="263"/>
      <c r="K11" s="264" t="s">
        <v>371</v>
      </c>
    </row>
    <row r="12" spans="1:11" ht="15.75">
      <c r="A12" s="266"/>
      <c r="K12" s="264" t="s">
        <v>372</v>
      </c>
    </row>
    <row r="13" spans="1:8" ht="16.5" thickBot="1">
      <c r="A13" s="261" t="s">
        <v>373</v>
      </c>
      <c r="B13" s="261" t="s">
        <v>374</v>
      </c>
      <c r="C13" s="267" t="s">
        <v>375</v>
      </c>
      <c r="D13" s="268"/>
      <c r="E13" s="269"/>
      <c r="F13" s="269"/>
      <c r="G13" s="269"/>
      <c r="H13" s="269"/>
    </row>
    <row r="14" spans="1:2" ht="15.75">
      <c r="A14" s="270" t="s">
        <v>376</v>
      </c>
      <c r="B14" s="271">
        <v>5706.2870000000003</v>
      </c>
    </row>
    <row r="15" spans="1:2" ht="15.75">
      <c r="A15" s="272" t="s">
        <v>377</v>
      </c>
      <c r="B15" s="273">
        <v>0</v>
      </c>
    </row>
    <row r="16" spans="1:4" ht="15.75">
      <c r="A16" s="274" t="s">
        <v>378</v>
      </c>
      <c r="B16" s="275">
        <v>0</v>
      </c>
      <c r="D16" s="266" t="s">
        <v>379</v>
      </c>
    </row>
    <row r="17" spans="1:14" ht="16.5" thickBot="1">
      <c r="A17" s="276" t="s">
        <v>380</v>
      </c>
      <c r="B17" s="277">
        <v>1</v>
      </c>
      <c r="D17" s="278" t="s">
        <v>381</v>
      </c>
      <c r="E17" s="278"/>
      <c r="F17" s="279"/>
      <c r="G17" s="279" t="str">
        <f>IF(AND(0&lt;SUM(B80:AF80),SUM(B80:AF80)&lt;=10),SUM(B80:AF80),"не окупается")</f>
        <v>не окупается</v>
      </c>
      <c r="K17" s="280"/>
      <c r="N17" s="281"/>
    </row>
    <row r="18" spans="1:11" ht="15.75">
      <c r="A18" s="270" t="s">
        <v>382</v>
      </c>
      <c r="B18" s="271">
        <v>0</v>
      </c>
      <c r="D18" s="278" t="s">
        <v>383</v>
      </c>
      <c r="E18" s="278"/>
      <c r="F18" s="282"/>
      <c r="G18" s="279" t="str">
        <f>IF(AND(0&lt;SUM(B81:AF81),SUM(B81:AF81)&lt;=10),SUM(B81:AF81),"не окупается")</f>
        <v>не окупается</v>
      </c>
      <c r="K18" s="280"/>
    </row>
    <row r="19" spans="1:11" ht="15.75">
      <c r="A19" s="272" t="s">
        <v>384</v>
      </c>
      <c r="B19" s="273">
        <v>1</v>
      </c>
      <c r="D19" s="278" t="s">
        <v>385</v>
      </c>
      <c r="E19" s="278"/>
      <c r="F19" s="282"/>
      <c r="G19" s="283">
        <f>AF78</f>
        <v>-5100.671242451841</v>
      </c>
      <c r="K19" s="280"/>
    </row>
    <row r="20" spans="1:11" ht="15.75">
      <c r="A20" s="272" t="s">
        <v>386</v>
      </c>
      <c r="B20" s="273">
        <v>1</v>
      </c>
      <c r="D20" s="278" t="s">
        <v>387</v>
      </c>
      <c r="E20" s="278"/>
      <c r="F20" s="282"/>
      <c r="G20" s="278" t="str">
        <f>IF(G19&gt;0,"Да","Нет")</f>
        <v>Нет</v>
      </c>
      <c r="I20" s="267" t="s">
        <v>375</v>
      </c>
      <c r="K20" s="280"/>
    </row>
    <row r="21" spans="1:2" ht="15.75">
      <c r="A21" s="274" t="s">
        <v>388</v>
      </c>
      <c r="B21" s="275">
        <v>0</v>
      </c>
    </row>
    <row r="22" spans="1:10" ht="15.75">
      <c r="A22" s="274" t="s">
        <v>389</v>
      </c>
      <c r="B22" s="275">
        <v>2</v>
      </c>
      <c r="J22" s="267" t="s">
        <v>375</v>
      </c>
    </row>
    <row r="23" spans="1:2" ht="15.75">
      <c r="A23" s="272" t="s">
        <v>390</v>
      </c>
      <c r="B23" s="273">
        <v>1</v>
      </c>
    </row>
    <row r="24" spans="1:2" ht="15.75">
      <c r="A24" s="284"/>
      <c r="B24" s="285"/>
    </row>
    <row r="25" spans="1:2" ht="16.5" thickBot="1">
      <c r="A25" s="276" t="s">
        <v>391</v>
      </c>
      <c r="B25" s="286">
        <v>0.20000000000000001</v>
      </c>
    </row>
    <row r="26" spans="1:2" ht="15.75">
      <c r="A26" s="287" t="s">
        <v>375</v>
      </c>
      <c r="B26" s="288"/>
    </row>
    <row r="27" spans="1:2" ht="15.75">
      <c r="A27" s="272" t="s">
        <v>392</v>
      </c>
      <c r="B27" s="273">
        <v>0</v>
      </c>
    </row>
    <row r="28" spans="1:2" ht="15.75">
      <c r="A28" s="289" t="s">
        <v>393</v>
      </c>
      <c r="B28" s="290">
        <v>0</v>
      </c>
    </row>
    <row r="29" spans="1:2" ht="16.5" thickBot="1">
      <c r="A29" s="284" t="s">
        <v>394</v>
      </c>
      <c r="B29" s="291">
        <v>0</v>
      </c>
    </row>
    <row r="30" spans="1:2" ht="15.75">
      <c r="A30" s="292" t="s">
        <v>395</v>
      </c>
      <c r="B30" s="293">
        <v>0</v>
      </c>
    </row>
    <row r="31" spans="1:2" ht="15.75">
      <c r="A31" s="294" t="s">
        <v>396</v>
      </c>
      <c r="B31" s="295">
        <v>0</v>
      </c>
    </row>
    <row r="32" spans="1:2" ht="15.75">
      <c r="A32" s="294" t="s">
        <v>397</v>
      </c>
      <c r="B32" s="296">
        <v>0</v>
      </c>
    </row>
    <row r="33" spans="1:2" ht="15.75">
      <c r="A33" s="294" t="s">
        <v>398</v>
      </c>
      <c r="B33" s="296">
        <v>0</v>
      </c>
    </row>
    <row r="34" spans="1:2" ht="15.75">
      <c r="A34" s="294" t="s">
        <v>399</v>
      </c>
      <c r="B34" s="296">
        <v>0.1608</v>
      </c>
    </row>
    <row r="35" spans="1:2" ht="15.75">
      <c r="A35" s="294" t="s">
        <v>400</v>
      </c>
      <c r="B35" s="296">
        <v>1</v>
      </c>
    </row>
    <row r="36" spans="1:32" ht="23.25" customHeight="1" thickBot="1">
      <c r="A36" s="297" t="s">
        <v>401</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402</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403</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404</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393</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405</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406</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407</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408</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409</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410</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411</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412</v>
      </c>
      <c r="B50" s="312">
        <f t="shared" si="2" ref="B50:AF50">SUM(B51:B56)</f>
        <v>0</v>
      </c>
      <c r="C50" s="312">
        <f t="shared" si="2"/>
        <v>0</v>
      </c>
      <c r="D50" s="312">
        <f t="shared" si="2"/>
        <v>0</v>
      </c>
      <c r="E50" s="312">
        <f t="shared" si="2"/>
        <v>-125.538314</v>
      </c>
      <c r="F50" s="312">
        <f t="shared" si="2"/>
        <v>-125.538314</v>
      </c>
      <c r="G50" s="312">
        <f t="shared" si="2"/>
        <v>-125.538314</v>
      </c>
      <c r="H50" s="312">
        <f t="shared" si="2"/>
        <v>-125.538314</v>
      </c>
      <c r="I50" s="312">
        <f t="shared" si="2"/>
        <v>-125.538314</v>
      </c>
      <c r="J50" s="312">
        <f t="shared" si="2"/>
        <v>-125.538314</v>
      </c>
      <c r="K50" s="312">
        <f t="shared" si="2"/>
        <v>-125.538314</v>
      </c>
      <c r="L50" s="312">
        <f t="shared" si="2"/>
        <v>-125.538314</v>
      </c>
      <c r="M50" s="312">
        <f t="shared" si="2"/>
        <v>-125.538314</v>
      </c>
      <c r="N50" s="312">
        <f t="shared" si="2"/>
        <v>-125.538314</v>
      </c>
      <c r="O50" s="312">
        <f t="shared" si="2"/>
        <v>-125.538314</v>
      </c>
      <c r="P50" s="312">
        <f t="shared" si="2"/>
        <v>-125.538314</v>
      </c>
      <c r="Q50" s="312">
        <f t="shared" si="2"/>
        <v>-125.538314</v>
      </c>
      <c r="R50" s="312">
        <f t="shared" si="2"/>
        <v>-125.538314</v>
      </c>
      <c r="S50" s="312">
        <f t="shared" si="2"/>
        <v>-125.538314</v>
      </c>
      <c r="T50" s="312">
        <f t="shared" si="2"/>
        <v>-125.538314</v>
      </c>
      <c r="U50" s="312">
        <f t="shared" si="2"/>
        <v>-125.538314</v>
      </c>
      <c r="V50" s="312">
        <f t="shared" si="2"/>
        <v>-125.538314</v>
      </c>
      <c r="W50" s="312">
        <f t="shared" si="2"/>
        <v>-125.538314</v>
      </c>
      <c r="X50" s="312">
        <f t="shared" si="2"/>
        <v>-125.538314</v>
      </c>
      <c r="Y50" s="312">
        <f t="shared" si="2"/>
        <v>-125.538314</v>
      </c>
      <c r="Z50" s="312">
        <f t="shared" si="2"/>
        <v>-125.538314</v>
      </c>
      <c r="AA50" s="312">
        <f t="shared" si="2"/>
        <v>-125.538314</v>
      </c>
      <c r="AB50" s="312">
        <f t="shared" si="2"/>
        <v>-125.538314</v>
      </c>
      <c r="AC50" s="312">
        <f t="shared" si="2"/>
        <v>-125.538314</v>
      </c>
      <c r="AD50" s="312">
        <f t="shared" si="2"/>
        <v>-125.538314</v>
      </c>
      <c r="AE50" s="312">
        <f t="shared" si="2"/>
        <v>-125.538314</v>
      </c>
      <c r="AF50" s="312">
        <f t="shared" si="2"/>
        <v>-125.538314</v>
      </c>
    </row>
    <row r="51" spans="1:32" ht="15.75">
      <c r="A51" s="313" t="s">
        <v>413</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388</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375</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375</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375</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414</v>
      </c>
      <c r="B56" s="315">
        <v>0</v>
      </c>
      <c r="C56" s="315">
        <v>0</v>
      </c>
      <c r="D56" s="315">
        <v>0</v>
      </c>
      <c r="E56" s="315">
        <v>-125.538314</v>
      </c>
      <c r="F56" s="315">
        <v>-125.538314</v>
      </c>
      <c r="G56" s="315">
        <v>-125.538314</v>
      </c>
      <c r="H56" s="315">
        <v>-125.538314</v>
      </c>
      <c r="I56" s="315">
        <v>-125.538314</v>
      </c>
      <c r="J56" s="315">
        <v>-125.538314</v>
      </c>
      <c r="K56" s="315">
        <v>-125.538314</v>
      </c>
      <c r="L56" s="315">
        <v>-125.538314</v>
      </c>
      <c r="M56" s="315">
        <v>-125.538314</v>
      </c>
      <c r="N56" s="315">
        <v>-125.538314</v>
      </c>
      <c r="O56" s="315">
        <v>-125.538314</v>
      </c>
      <c r="P56" s="315">
        <v>-125.538314</v>
      </c>
      <c r="Q56" s="315">
        <v>-125.538314</v>
      </c>
      <c r="R56" s="315">
        <v>-125.538314</v>
      </c>
      <c r="S56" s="315">
        <v>-125.538314</v>
      </c>
      <c r="T56" s="315">
        <v>-125.538314</v>
      </c>
      <c r="U56" s="315">
        <v>-125.538314</v>
      </c>
      <c r="V56" s="315">
        <v>-125.538314</v>
      </c>
      <c r="W56" s="315">
        <v>-125.538314</v>
      </c>
      <c r="X56" s="315">
        <v>-125.538314</v>
      </c>
      <c r="Y56" s="315">
        <v>-125.538314</v>
      </c>
      <c r="Z56" s="315">
        <v>-125.538314</v>
      </c>
      <c r="AA56" s="315">
        <v>-125.538314</v>
      </c>
      <c r="AB56" s="315">
        <v>-125.538314</v>
      </c>
      <c r="AC56" s="315">
        <v>-125.538314</v>
      </c>
      <c r="AD56" s="315">
        <v>-125.538314</v>
      </c>
      <c r="AE56" s="315">
        <v>-125.538314</v>
      </c>
      <c r="AF56" s="315">
        <v>-125.538314</v>
      </c>
    </row>
    <row r="57" spans="1:32" s="266" customFormat="1" ht="14.25">
      <c r="A57" s="316" t="s">
        <v>415</v>
      </c>
      <c r="B57" s="311">
        <f t="shared" si="7" ref="B57:AF57">B49+B50</f>
        <v>0</v>
      </c>
      <c r="C57" s="311">
        <f t="shared" si="7"/>
        <v>0</v>
      </c>
      <c r="D57" s="311">
        <f t="shared" si="7"/>
        <v>0</v>
      </c>
      <c r="E57" s="311">
        <f t="shared" si="7"/>
        <v>-125.538314</v>
      </c>
      <c r="F57" s="311">
        <f t="shared" si="7"/>
        <v>-125.538314</v>
      </c>
      <c r="G57" s="311">
        <f t="shared" si="7"/>
        <v>-125.538314</v>
      </c>
      <c r="H57" s="311">
        <f t="shared" si="7"/>
        <v>-125.538314</v>
      </c>
      <c r="I57" s="311">
        <f t="shared" si="7"/>
        <v>-125.538314</v>
      </c>
      <c r="J57" s="311">
        <f t="shared" si="7"/>
        <v>-125.538314</v>
      </c>
      <c r="K57" s="311">
        <f t="shared" si="7"/>
        <v>-125.538314</v>
      </c>
      <c r="L57" s="311">
        <f t="shared" si="7"/>
        <v>-125.538314</v>
      </c>
      <c r="M57" s="311">
        <f t="shared" si="7"/>
        <v>-125.538314</v>
      </c>
      <c r="N57" s="311">
        <f t="shared" si="7"/>
        <v>-125.538314</v>
      </c>
      <c r="O57" s="311">
        <f t="shared" si="7"/>
        <v>-125.538314</v>
      </c>
      <c r="P57" s="311">
        <f t="shared" si="7"/>
        <v>-125.538314</v>
      </c>
      <c r="Q57" s="311">
        <f t="shared" si="7"/>
        <v>-125.538314</v>
      </c>
      <c r="R57" s="311">
        <f t="shared" si="7"/>
        <v>-125.538314</v>
      </c>
      <c r="S57" s="311">
        <f t="shared" si="7"/>
        <v>-125.538314</v>
      </c>
      <c r="T57" s="311">
        <f t="shared" si="7"/>
        <v>-125.538314</v>
      </c>
      <c r="U57" s="311">
        <f t="shared" si="7"/>
        <v>-125.538314</v>
      </c>
      <c r="V57" s="311">
        <f t="shared" si="7"/>
        <v>-125.538314</v>
      </c>
      <c r="W57" s="311">
        <f t="shared" si="7"/>
        <v>-125.538314</v>
      </c>
      <c r="X57" s="311">
        <f t="shared" si="7"/>
        <v>-125.538314</v>
      </c>
      <c r="Y57" s="311">
        <f t="shared" si="7"/>
        <v>-125.538314</v>
      </c>
      <c r="Z57" s="311">
        <f t="shared" si="7"/>
        <v>-125.538314</v>
      </c>
      <c r="AA57" s="311">
        <f t="shared" si="7"/>
        <v>-125.538314</v>
      </c>
      <c r="AB57" s="311">
        <f t="shared" si="7"/>
        <v>-125.538314</v>
      </c>
      <c r="AC57" s="311">
        <f t="shared" si="7"/>
        <v>-125.538314</v>
      </c>
      <c r="AD57" s="311">
        <f t="shared" si="7"/>
        <v>-125.538314</v>
      </c>
      <c r="AE57" s="311">
        <f t="shared" si="7"/>
        <v>-125.538314</v>
      </c>
      <c r="AF57" s="311">
        <f t="shared" si="7"/>
        <v>-125.538314</v>
      </c>
    </row>
    <row r="58" spans="1:32" ht="15.75">
      <c r="A58" s="313" t="s">
        <v>416</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417</v>
      </c>
      <c r="B59" s="311">
        <f>B57+B58</f>
        <v>0</v>
      </c>
      <c r="C59" s="311">
        <f t="shared" si="8" ref="C59:AF59">C57+C58</f>
        <v>0</v>
      </c>
      <c r="D59" s="311">
        <f t="shared" si="8"/>
        <v>0</v>
      </c>
      <c r="E59" s="311">
        <f t="shared" si="8"/>
        <v>-125.538314</v>
      </c>
      <c r="F59" s="311">
        <f t="shared" si="8"/>
        <v>-125.538314</v>
      </c>
      <c r="G59" s="311">
        <f t="shared" si="8"/>
        <v>-125.538314</v>
      </c>
      <c r="H59" s="311">
        <f t="shared" si="8"/>
        <v>-125.538314</v>
      </c>
      <c r="I59" s="311">
        <f t="shared" si="8"/>
        <v>-125.538314</v>
      </c>
      <c r="J59" s="311">
        <f t="shared" si="8"/>
        <v>-125.538314</v>
      </c>
      <c r="K59" s="311">
        <f t="shared" si="8"/>
        <v>-125.538314</v>
      </c>
      <c r="L59" s="311">
        <f t="shared" si="8"/>
        <v>-125.538314</v>
      </c>
      <c r="M59" s="311">
        <f t="shared" si="8"/>
        <v>-125.538314</v>
      </c>
      <c r="N59" s="311">
        <f t="shared" si="8"/>
        <v>-125.538314</v>
      </c>
      <c r="O59" s="311">
        <f t="shared" si="8"/>
        <v>-125.538314</v>
      </c>
      <c r="P59" s="311">
        <f t="shared" si="8"/>
        <v>-125.538314</v>
      </c>
      <c r="Q59" s="311">
        <f t="shared" si="8"/>
        <v>-125.538314</v>
      </c>
      <c r="R59" s="311">
        <f t="shared" si="8"/>
        <v>-125.538314</v>
      </c>
      <c r="S59" s="311">
        <f t="shared" si="8"/>
        <v>-125.538314</v>
      </c>
      <c r="T59" s="311">
        <f t="shared" si="8"/>
        <v>-125.538314</v>
      </c>
      <c r="U59" s="311">
        <f t="shared" si="8"/>
        <v>-125.538314</v>
      </c>
      <c r="V59" s="311">
        <f t="shared" si="8"/>
        <v>-125.538314</v>
      </c>
      <c r="W59" s="311">
        <f t="shared" si="8"/>
        <v>-125.538314</v>
      </c>
      <c r="X59" s="311">
        <f t="shared" si="8"/>
        <v>-125.538314</v>
      </c>
      <c r="Y59" s="311">
        <f t="shared" si="8"/>
        <v>-125.538314</v>
      </c>
      <c r="Z59" s="311">
        <f t="shared" si="8"/>
        <v>-125.538314</v>
      </c>
      <c r="AA59" s="311">
        <f t="shared" si="8"/>
        <v>-125.538314</v>
      </c>
      <c r="AB59" s="311">
        <f t="shared" si="8"/>
        <v>-125.538314</v>
      </c>
      <c r="AC59" s="311">
        <f t="shared" si="8"/>
        <v>-125.538314</v>
      </c>
      <c r="AD59" s="311">
        <f t="shared" si="8"/>
        <v>-125.538314</v>
      </c>
      <c r="AE59" s="311">
        <f t="shared" si="8"/>
        <v>-125.538314</v>
      </c>
      <c r="AF59" s="311">
        <f t="shared" si="8"/>
        <v>-125.538314</v>
      </c>
    </row>
    <row r="60" spans="1:32" ht="15.75">
      <c r="A60" s="313" t="s">
        <v>418</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419</v>
      </c>
      <c r="B61" s="311">
        <f>B59+B60</f>
        <v>0</v>
      </c>
      <c r="C61" s="311">
        <f t="shared" si="10" ref="C61:AF61">C59+C60</f>
        <v>0</v>
      </c>
      <c r="D61" s="311">
        <f t="shared" si="10"/>
        <v>0</v>
      </c>
      <c r="E61" s="311">
        <f t="shared" si="10"/>
        <v>-125.538314</v>
      </c>
      <c r="F61" s="311">
        <f t="shared" si="10"/>
        <v>-125.538314</v>
      </c>
      <c r="G61" s="311">
        <f t="shared" si="10"/>
        <v>-125.538314</v>
      </c>
      <c r="H61" s="311">
        <f t="shared" si="10"/>
        <v>-125.538314</v>
      </c>
      <c r="I61" s="311">
        <f t="shared" si="10"/>
        <v>-125.538314</v>
      </c>
      <c r="J61" s="311">
        <f t="shared" si="10"/>
        <v>-125.538314</v>
      </c>
      <c r="K61" s="311">
        <f t="shared" si="10"/>
        <v>-125.538314</v>
      </c>
      <c r="L61" s="311">
        <f t="shared" si="10"/>
        <v>-125.538314</v>
      </c>
      <c r="M61" s="311">
        <f t="shared" si="10"/>
        <v>-125.538314</v>
      </c>
      <c r="N61" s="311">
        <f t="shared" si="10"/>
        <v>-125.538314</v>
      </c>
      <c r="O61" s="311">
        <f t="shared" si="10"/>
        <v>-125.538314</v>
      </c>
      <c r="P61" s="311">
        <f t="shared" si="10"/>
        <v>-125.538314</v>
      </c>
      <c r="Q61" s="311">
        <f t="shared" si="10"/>
        <v>-125.538314</v>
      </c>
      <c r="R61" s="311">
        <f t="shared" si="10"/>
        <v>-125.538314</v>
      </c>
      <c r="S61" s="311">
        <f t="shared" si="10"/>
        <v>-125.538314</v>
      </c>
      <c r="T61" s="311">
        <f t="shared" si="10"/>
        <v>-125.538314</v>
      </c>
      <c r="U61" s="311">
        <f t="shared" si="10"/>
        <v>-125.538314</v>
      </c>
      <c r="V61" s="311">
        <f t="shared" si="10"/>
        <v>-125.538314</v>
      </c>
      <c r="W61" s="311">
        <f t="shared" si="10"/>
        <v>-125.538314</v>
      </c>
      <c r="X61" s="311">
        <f t="shared" si="10"/>
        <v>-125.538314</v>
      </c>
      <c r="Y61" s="311">
        <f t="shared" si="10"/>
        <v>-125.538314</v>
      </c>
      <c r="Z61" s="311">
        <f t="shared" si="10"/>
        <v>-125.538314</v>
      </c>
      <c r="AA61" s="311">
        <f t="shared" si="10"/>
        <v>-125.538314</v>
      </c>
      <c r="AB61" s="311">
        <f t="shared" si="10"/>
        <v>-125.538314</v>
      </c>
      <c r="AC61" s="311">
        <f t="shared" si="10"/>
        <v>-125.538314</v>
      </c>
      <c r="AD61" s="311">
        <f t="shared" si="10"/>
        <v>-125.538314</v>
      </c>
      <c r="AE61" s="311">
        <f t="shared" si="10"/>
        <v>-125.538314</v>
      </c>
      <c r="AF61" s="311">
        <f t="shared" si="10"/>
        <v>-125.538314</v>
      </c>
    </row>
    <row r="62" spans="1:32" ht="15.75">
      <c r="A62" s="313" t="s">
        <v>391</v>
      </c>
      <c r="B62" s="312"/>
      <c r="C62" s="312">
        <f t="shared" si="11" ref="C62:AF62">-C61*$B$25</f>
        <v>0</v>
      </c>
      <c r="D62" s="312">
        <f t="shared" si="11"/>
        <v>0</v>
      </c>
      <c r="E62" s="312">
        <f t="shared" si="11"/>
        <v>25.1076628</v>
      </c>
      <c r="F62" s="312">
        <f t="shared" si="11"/>
        <v>25.1076628</v>
      </c>
      <c r="G62" s="312">
        <f t="shared" si="11"/>
        <v>25.1076628</v>
      </c>
      <c r="H62" s="312">
        <f t="shared" si="11"/>
        <v>25.1076628</v>
      </c>
      <c r="I62" s="312">
        <f t="shared" si="11"/>
        <v>25.1076628</v>
      </c>
      <c r="J62" s="312">
        <f t="shared" si="11"/>
        <v>25.1076628</v>
      </c>
      <c r="K62" s="312">
        <f t="shared" si="11"/>
        <v>25.1076628</v>
      </c>
      <c r="L62" s="312">
        <f t="shared" si="11"/>
        <v>25.1076628</v>
      </c>
      <c r="M62" s="312">
        <f t="shared" si="11"/>
        <v>25.1076628</v>
      </c>
      <c r="N62" s="312">
        <f t="shared" si="11"/>
        <v>25.1076628</v>
      </c>
      <c r="O62" s="312">
        <f t="shared" si="11"/>
        <v>25.1076628</v>
      </c>
      <c r="P62" s="312">
        <f t="shared" si="11"/>
        <v>25.1076628</v>
      </c>
      <c r="Q62" s="312">
        <f t="shared" si="11"/>
        <v>25.1076628</v>
      </c>
      <c r="R62" s="312">
        <f t="shared" si="11"/>
        <v>25.1076628</v>
      </c>
      <c r="S62" s="312">
        <f t="shared" si="11"/>
        <v>25.1076628</v>
      </c>
      <c r="T62" s="312">
        <f t="shared" si="11"/>
        <v>25.1076628</v>
      </c>
      <c r="U62" s="312">
        <f t="shared" si="11"/>
        <v>25.1076628</v>
      </c>
      <c r="V62" s="312">
        <f t="shared" si="11"/>
        <v>25.1076628</v>
      </c>
      <c r="W62" s="312">
        <f t="shared" si="11"/>
        <v>25.1076628</v>
      </c>
      <c r="X62" s="312">
        <f t="shared" si="11"/>
        <v>25.1076628</v>
      </c>
      <c r="Y62" s="312">
        <f t="shared" si="11"/>
        <v>25.1076628</v>
      </c>
      <c r="Z62" s="312">
        <f t="shared" si="11"/>
        <v>25.1076628</v>
      </c>
      <c r="AA62" s="312">
        <f t="shared" si="11"/>
        <v>25.1076628</v>
      </c>
      <c r="AB62" s="312">
        <f t="shared" si="11"/>
        <v>25.1076628</v>
      </c>
      <c r="AC62" s="312">
        <f t="shared" si="11"/>
        <v>25.1076628</v>
      </c>
      <c r="AD62" s="312">
        <f t="shared" si="11"/>
        <v>25.1076628</v>
      </c>
      <c r="AE62" s="312">
        <f t="shared" si="11"/>
        <v>25.1076628</v>
      </c>
      <c r="AF62" s="312">
        <f t="shared" si="11"/>
        <v>25.1076628</v>
      </c>
    </row>
    <row r="63" spans="1:32" ht="16.5" thickBot="1">
      <c r="A63" s="317" t="s">
        <v>420</v>
      </c>
      <c r="B63" s="318">
        <f t="shared" si="12" ref="B63:AF63">B61+B62</f>
        <v>0</v>
      </c>
      <c r="C63" s="318">
        <f t="shared" si="12"/>
        <v>0</v>
      </c>
      <c r="D63" s="318">
        <f t="shared" si="12"/>
        <v>0</v>
      </c>
      <c r="E63" s="318">
        <f t="shared" si="12"/>
        <v>-100.4306512</v>
      </c>
      <c r="F63" s="318">
        <f t="shared" si="12"/>
        <v>-100.4306512</v>
      </c>
      <c r="G63" s="318">
        <f t="shared" si="12"/>
        <v>-100.4306512</v>
      </c>
      <c r="H63" s="318">
        <f t="shared" si="12"/>
        <v>-100.4306512</v>
      </c>
      <c r="I63" s="318">
        <f t="shared" si="12"/>
        <v>-100.4306512</v>
      </c>
      <c r="J63" s="319">
        <f t="shared" si="12"/>
        <v>-100.4306512</v>
      </c>
      <c r="K63" s="318">
        <f t="shared" si="12"/>
        <v>-100.4306512</v>
      </c>
      <c r="L63" s="318">
        <f t="shared" si="12"/>
        <v>-100.4306512</v>
      </c>
      <c r="M63" s="318">
        <f t="shared" si="12"/>
        <v>-100.4306512</v>
      </c>
      <c r="N63" s="318">
        <f t="shared" si="12"/>
        <v>-100.4306512</v>
      </c>
      <c r="O63" s="318">
        <f t="shared" si="12"/>
        <v>-100.4306512</v>
      </c>
      <c r="P63" s="318">
        <f t="shared" si="12"/>
        <v>-100.4306512</v>
      </c>
      <c r="Q63" s="318">
        <f t="shared" si="12"/>
        <v>-100.4306512</v>
      </c>
      <c r="R63" s="318">
        <f t="shared" si="12"/>
        <v>-100.4306512</v>
      </c>
      <c r="S63" s="318">
        <f t="shared" si="12"/>
        <v>-100.4306512</v>
      </c>
      <c r="T63" s="318">
        <f t="shared" si="12"/>
        <v>-100.4306512</v>
      </c>
      <c r="U63" s="318">
        <f t="shared" si="12"/>
        <v>-100.4306512</v>
      </c>
      <c r="V63" s="318">
        <f t="shared" si="12"/>
        <v>-100.4306512</v>
      </c>
      <c r="W63" s="318">
        <f t="shared" si="12"/>
        <v>-100.4306512</v>
      </c>
      <c r="X63" s="318">
        <f t="shared" si="12"/>
        <v>-100.4306512</v>
      </c>
      <c r="Y63" s="318">
        <f t="shared" si="12"/>
        <v>-100.4306512</v>
      </c>
      <c r="Z63" s="318">
        <f t="shared" si="12"/>
        <v>-100.4306512</v>
      </c>
      <c r="AA63" s="318">
        <f t="shared" si="12"/>
        <v>-100.4306512</v>
      </c>
      <c r="AB63" s="318">
        <f t="shared" si="12"/>
        <v>-100.4306512</v>
      </c>
      <c r="AC63" s="318">
        <f t="shared" si="12"/>
        <v>-100.4306512</v>
      </c>
      <c r="AD63" s="318">
        <f t="shared" si="12"/>
        <v>-100.4306512</v>
      </c>
      <c r="AE63" s="318">
        <f t="shared" si="12"/>
        <v>-100.4306512</v>
      </c>
      <c r="AF63" s="318">
        <f t="shared" si="12"/>
        <v>-100.4306512</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421</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422</v>
      </c>
      <c r="B66" s="311">
        <f>B59</f>
        <v>0</v>
      </c>
      <c r="C66" s="311">
        <f t="shared" si="14" ref="C66:AF66">C59</f>
        <v>0</v>
      </c>
      <c r="D66" s="311">
        <f t="shared" si="14"/>
        <v>0</v>
      </c>
      <c r="E66" s="311">
        <f t="shared" si="14"/>
        <v>-125.538314</v>
      </c>
      <c r="F66" s="311">
        <f t="shared" si="14"/>
        <v>-125.538314</v>
      </c>
      <c r="G66" s="311">
        <f t="shared" si="14"/>
        <v>-125.538314</v>
      </c>
      <c r="H66" s="311">
        <f t="shared" si="14"/>
        <v>-125.538314</v>
      </c>
      <c r="I66" s="311">
        <f t="shared" si="14"/>
        <v>-125.538314</v>
      </c>
      <c r="J66" s="311">
        <f t="shared" si="14"/>
        <v>-125.538314</v>
      </c>
      <c r="K66" s="311">
        <f t="shared" si="14"/>
        <v>-125.538314</v>
      </c>
      <c r="L66" s="311">
        <f t="shared" si="14"/>
        <v>-125.538314</v>
      </c>
      <c r="M66" s="311">
        <f t="shared" si="14"/>
        <v>-125.538314</v>
      </c>
      <c r="N66" s="311">
        <f t="shared" si="14"/>
        <v>-125.538314</v>
      </c>
      <c r="O66" s="311">
        <f t="shared" si="14"/>
        <v>-125.538314</v>
      </c>
      <c r="P66" s="311">
        <f t="shared" si="14"/>
        <v>-125.538314</v>
      </c>
      <c r="Q66" s="311">
        <f t="shared" si="14"/>
        <v>-125.538314</v>
      </c>
      <c r="R66" s="311">
        <f t="shared" si="14"/>
        <v>-125.538314</v>
      </c>
      <c r="S66" s="311">
        <f t="shared" si="14"/>
        <v>-125.538314</v>
      </c>
      <c r="T66" s="311">
        <f t="shared" si="14"/>
        <v>-125.538314</v>
      </c>
      <c r="U66" s="311">
        <f t="shared" si="14"/>
        <v>-125.538314</v>
      </c>
      <c r="V66" s="311">
        <f t="shared" si="14"/>
        <v>-125.538314</v>
      </c>
      <c r="W66" s="311">
        <f t="shared" si="14"/>
        <v>-125.538314</v>
      </c>
      <c r="X66" s="311">
        <f t="shared" si="14"/>
        <v>-125.538314</v>
      </c>
      <c r="Y66" s="311">
        <f t="shared" si="14"/>
        <v>-125.538314</v>
      </c>
      <c r="Z66" s="311">
        <f t="shared" si="14"/>
        <v>-125.538314</v>
      </c>
      <c r="AA66" s="311">
        <f t="shared" si="14"/>
        <v>-125.538314</v>
      </c>
      <c r="AB66" s="311">
        <f t="shared" si="14"/>
        <v>-125.538314</v>
      </c>
      <c r="AC66" s="311">
        <f t="shared" si="14"/>
        <v>-125.538314</v>
      </c>
      <c r="AD66" s="311">
        <f t="shared" si="14"/>
        <v>-125.538314</v>
      </c>
      <c r="AE66" s="311">
        <f t="shared" si="14"/>
        <v>-125.538314</v>
      </c>
      <c r="AF66" s="322">
        <f t="shared" si="14"/>
        <v>-125.538314</v>
      </c>
    </row>
    <row r="67" spans="1:32" ht="15.75">
      <c r="A67" s="313" t="s">
        <v>416</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418</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391</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423</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424</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425</v>
      </c>
      <c r="B72" s="315">
        <v>-270.97300000000001</v>
      </c>
      <c r="C72" s="315">
        <v>0</v>
      </c>
      <c r="D72" s="315">
        <v>-5435.3140000000003</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426</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427</v>
      </c>
      <c r="B74" s="311">
        <v>-270.97300000000001</v>
      </c>
      <c r="C74" s="311">
        <v>0</v>
      </c>
      <c r="D74" s="311">
        <v>-5435.3140000000003</v>
      </c>
      <c r="E74" s="311">
        <v>-125.538314</v>
      </c>
      <c r="F74" s="311">
        <v>-125.538314</v>
      </c>
      <c r="G74" s="311">
        <v>-125.538314</v>
      </c>
      <c r="H74" s="311">
        <v>-125.538314</v>
      </c>
      <c r="I74" s="311">
        <v>-125.538314</v>
      </c>
      <c r="J74" s="311">
        <v>-125.538314</v>
      </c>
      <c r="K74" s="311">
        <v>-125.538314</v>
      </c>
      <c r="L74" s="311">
        <v>-125.538314</v>
      </c>
      <c r="M74" s="311">
        <v>-125.538314</v>
      </c>
      <c r="N74" s="311">
        <v>-125.538314</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428</v>
      </c>
      <c r="B75" s="311">
        <f>SUM($B$74:B74)</f>
        <v>-270.97300000000001</v>
      </c>
      <c r="C75" s="311">
        <f>SUM($B$74:C74)</f>
        <v>-270.97300000000001</v>
      </c>
      <c r="D75" s="311">
        <f>SUM($B$74:D74)</f>
        <v>-5706.2870000000003</v>
      </c>
      <c r="E75" s="311">
        <f>SUM($B$74:E74)</f>
        <v>-5831.8253140000006</v>
      </c>
      <c r="F75" s="311">
        <f>SUM($B$74:F74)</f>
        <v>-5957.363628000001</v>
      </c>
      <c r="G75" s="311">
        <f>SUM($B$74:G74)</f>
        <v>-6082.9019420000013</v>
      </c>
      <c r="H75" s="311">
        <f>SUM($B$74:H74)</f>
        <v>-6208.4402560000017</v>
      </c>
      <c r="I75" s="311">
        <f>SUM($B$74:I74)</f>
        <v>-6333.978570000002</v>
      </c>
      <c r="J75" s="311">
        <f>SUM($B$74:J74)</f>
        <v>-6459.5168840000024</v>
      </c>
      <c r="K75" s="311">
        <f>SUM($B$74:K74)</f>
        <v>-6585.0551980000027</v>
      </c>
      <c r="L75" s="311">
        <f>SUM($B$74:L74)</f>
        <v>-6710.5935120000031</v>
      </c>
      <c r="M75" s="311">
        <f>SUM($B$74:M74)</f>
        <v>-6836.1318260000035</v>
      </c>
      <c r="N75" s="311">
        <f>SUM($B$74:N74)</f>
        <v>-6961.6701400000038</v>
      </c>
      <c r="O75" s="311">
        <f>SUM($B$74:O74)</f>
        <v>-6961.6701400000038</v>
      </c>
      <c r="P75" s="311">
        <f>SUM($B$74:P74)</f>
        <v>-6961.6701400000038</v>
      </c>
      <c r="Q75" s="311">
        <f>SUM($B$74:Q74)</f>
        <v>-6961.6701400000038</v>
      </c>
      <c r="R75" s="311">
        <f>SUM($B$74:R74)</f>
        <v>-6961.6701400000038</v>
      </c>
      <c r="S75" s="311">
        <f>SUM($B$74:S74)</f>
        <v>-6961.6701400000038</v>
      </c>
      <c r="T75" s="311">
        <f>SUM($B$74:T74)</f>
        <v>-6961.6701400000038</v>
      </c>
      <c r="U75" s="311">
        <f>SUM($B$74:U74)</f>
        <v>-6961.6701400000038</v>
      </c>
      <c r="V75" s="311">
        <f>SUM($B$74:V74)</f>
        <v>-6961.6701400000038</v>
      </c>
      <c r="W75" s="311">
        <f>SUM($B$74:W74)</f>
        <v>-6961.6701400000038</v>
      </c>
      <c r="X75" s="311">
        <f>SUM($B$74:X74)</f>
        <v>-6961.6701400000038</v>
      </c>
      <c r="Y75" s="311">
        <f>SUM($B$74:Y74)</f>
        <v>-6961.6701400000038</v>
      </c>
      <c r="Z75" s="311">
        <f>SUM($B$74:Z74)</f>
        <v>-6961.6701400000038</v>
      </c>
      <c r="AA75" s="311">
        <f>SUM($B$74:AA74)</f>
        <v>-6961.6701400000038</v>
      </c>
      <c r="AB75" s="311">
        <f>SUM($B$74:AB74)</f>
        <v>-6961.6701400000038</v>
      </c>
      <c r="AC75" s="311">
        <f>SUM($B$74:AC74)</f>
        <v>-6961.6701400000038</v>
      </c>
      <c r="AD75" s="311">
        <f>SUM($B$74:AD74)</f>
        <v>-6961.6701400000038</v>
      </c>
      <c r="AE75" s="311">
        <f>SUM($B$74:AE74)</f>
        <v>-6961.6701400000038</v>
      </c>
      <c r="AF75" s="322">
        <f>SUM($B$74:AF74)</f>
        <v>-6961.6701400000038</v>
      </c>
    </row>
    <row r="76" spans="1:32" ht="15.75">
      <c r="A76" s="313" t="s">
        <v>429</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430</v>
      </c>
      <c r="B77" s="311">
        <f>B74*B76</f>
        <v>-270.97300000000001</v>
      </c>
      <c r="C77" s="311">
        <f t="shared" si="20" ref="C77:AF77">C74*C76</f>
        <v>0</v>
      </c>
      <c r="D77" s="311">
        <f t="shared" si="20"/>
        <v>-4345.9881653252523</v>
      </c>
      <c r="E77" s="311">
        <f t="shared" si="20"/>
        <v>-86.473451378395325</v>
      </c>
      <c r="F77" s="311">
        <f t="shared" si="20"/>
        <v>-74.494703117156533</v>
      </c>
      <c r="G77" s="311">
        <f t="shared" si="20"/>
        <v>-64.175312816296113</v>
      </c>
      <c r="H77" s="311">
        <f t="shared" si="20"/>
        <v>-55.285417657043524</v>
      </c>
      <c r="I77" s="311">
        <f t="shared" si="20"/>
        <v>-47.626996603242176</v>
      </c>
      <c r="J77" s="311">
        <f t="shared" si="20"/>
        <v>-41.029459513475331</v>
      </c>
      <c r="K77" s="311">
        <f t="shared" si="20"/>
        <v>-35.345847272118654</v>
      </c>
      <c r="L77" s="311">
        <f t="shared" si="20"/>
        <v>-30.44955829782792</v>
      </c>
      <c r="M77" s="311">
        <f t="shared" si="20"/>
        <v>-26.231528512946173</v>
      </c>
      <c r="N77" s="311">
        <f t="shared" si="20"/>
        <v>-22.597801958085956</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431</v>
      </c>
      <c r="B78" s="311">
        <f>SUM($B$77:B77)</f>
        <v>-270.97300000000001</v>
      </c>
      <c r="C78" s="311">
        <f>SUM($B$77:C77)</f>
        <v>-270.97300000000001</v>
      </c>
      <c r="D78" s="311">
        <f>SUM($B$77:D77)</f>
        <v>-4616.9611653252523</v>
      </c>
      <c r="E78" s="311">
        <f>SUM($B$77:E77)</f>
        <v>-4703.4346167036474</v>
      </c>
      <c r="F78" s="311">
        <f>SUM($B$77:F77)</f>
        <v>-4777.9293198208043</v>
      </c>
      <c r="G78" s="311">
        <f>SUM($B$77:G77)</f>
        <v>-4842.1046326371006</v>
      </c>
      <c r="H78" s="311">
        <f>SUM($B$77:H77)</f>
        <v>-4897.3900502941442</v>
      </c>
      <c r="I78" s="311">
        <f>SUM($B$77:I77)</f>
        <v>-4945.0170468973865</v>
      </c>
      <c r="J78" s="311">
        <f>SUM($B$77:J77)</f>
        <v>-4986.0465064108621</v>
      </c>
      <c r="K78" s="311">
        <f>SUM($B$77:K77)</f>
        <v>-5021.3923536829807</v>
      </c>
      <c r="L78" s="311">
        <f>SUM($B$77:L77)</f>
        <v>-5051.8419119808086</v>
      </c>
      <c r="M78" s="311">
        <f>SUM($B$77:M77)</f>
        <v>-5078.0734404937548</v>
      </c>
      <c r="N78" s="311">
        <f>SUM($B$77:N77)</f>
        <v>-5100.671242451841</v>
      </c>
      <c r="O78" s="311">
        <f>SUM($B$77:O77)</f>
        <v>-5100.671242451841</v>
      </c>
      <c r="P78" s="311">
        <f>SUM($B$77:P77)</f>
        <v>-5100.671242451841</v>
      </c>
      <c r="Q78" s="311">
        <f>SUM($B$77:Q77)</f>
        <v>-5100.671242451841</v>
      </c>
      <c r="R78" s="311">
        <f>SUM($B$77:R77)</f>
        <v>-5100.671242451841</v>
      </c>
      <c r="S78" s="311">
        <f>SUM($B$77:S77)</f>
        <v>-5100.671242451841</v>
      </c>
      <c r="T78" s="311">
        <f>SUM($B$77:T77)</f>
        <v>-5100.671242451841</v>
      </c>
      <c r="U78" s="311">
        <f>SUM($B$77:U77)</f>
        <v>-5100.671242451841</v>
      </c>
      <c r="V78" s="311">
        <f>SUM($B$77:V77)</f>
        <v>-5100.671242451841</v>
      </c>
      <c r="W78" s="311">
        <f>SUM($B$77:W77)</f>
        <v>-5100.671242451841</v>
      </c>
      <c r="X78" s="311">
        <f>SUM($B$77:X77)</f>
        <v>-5100.671242451841</v>
      </c>
      <c r="Y78" s="311">
        <f>SUM($B$77:Y77)</f>
        <v>-5100.671242451841</v>
      </c>
      <c r="Z78" s="311">
        <f>SUM($B$77:Z77)</f>
        <v>-5100.671242451841</v>
      </c>
      <c r="AA78" s="311">
        <f>SUM($B$77:AA77)</f>
        <v>-5100.671242451841</v>
      </c>
      <c r="AB78" s="311">
        <f>SUM($B$77:AB77)</f>
        <v>-5100.671242451841</v>
      </c>
      <c r="AC78" s="311">
        <f>SUM($B$77:AC77)</f>
        <v>-5100.671242451841</v>
      </c>
      <c r="AD78" s="311">
        <f>SUM($B$77:AD77)</f>
        <v>-5100.671242451841</v>
      </c>
      <c r="AE78" s="311">
        <f>SUM($B$77:AE77)</f>
        <v>-5100.671242451841</v>
      </c>
      <c r="AF78" s="322">
        <f>SUM($B$77:AF77)</f>
        <v>-5100.671242451841</v>
      </c>
    </row>
    <row r="79" spans="1:32" s="266" customFormat="1" ht="14.25">
      <c r="A79" s="310" t="s">
        <v>432</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433</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434</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435</v>
      </c>
      <c r="B86" s="336">
        <v>-0.27097300000000002</v>
      </c>
      <c r="C86" s="336">
        <v>-5.7062870000000006</v>
      </c>
      <c r="D86" s="336">
        <v>-5.8318253140000005</v>
      </c>
      <c r="E86" s="336">
        <v>-5.9573636280000013</v>
      </c>
      <c r="F86" s="336">
        <v>-6.0829019420000012</v>
      </c>
      <c r="G86" s="336">
        <v>-6.208440256000002</v>
      </c>
      <c r="H86" s="336">
        <v>-6.333978570000002</v>
      </c>
      <c r="I86" s="336">
        <v>-6.4595168840000028</v>
      </c>
      <c r="J86" s="336">
        <v>-6.5850551980000027</v>
      </c>
      <c r="K86" s="336">
        <v>-6.7105935120000035</v>
      </c>
      <c r="L86" s="336">
        <v>-6.8361318260000035</v>
      </c>
      <c r="M86" s="336">
        <v>-6.9616701400000034</v>
      </c>
      <c r="N86" s="336">
        <v>-6.9616701400000034</v>
      </c>
      <c r="O86" s="336">
        <v>-6.9616701400000034</v>
      </c>
      <c r="P86" s="336">
        <v>-6.9616701400000034</v>
      </c>
      <c r="Q86" s="336">
        <v>-6.9616701400000034</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436</v>
      </c>
      <c r="B88" s="336">
        <v>-0.27097300000000002</v>
      </c>
      <c r="C88" s="336">
        <v>-4.616961165325252</v>
      </c>
      <c r="D88" s="336">
        <v>-4.7034346167036478</v>
      </c>
      <c r="E88" s="336">
        <v>-4.7779293198208039</v>
      </c>
      <c r="F88" s="336">
        <v>-4.8421046326371009</v>
      </c>
      <c r="G88" s="336">
        <v>-4.8973900502941445</v>
      </c>
      <c r="H88" s="336">
        <v>-4.9450170468973864</v>
      </c>
      <c r="I88" s="336">
        <v>-4.9860465064108617</v>
      </c>
      <c r="J88" s="336">
        <v>-5.0213923536829803</v>
      </c>
      <c r="K88" s="336">
        <v>-5.0518419119808087</v>
      </c>
      <c r="L88" s="336">
        <v>-5.0780734404937551</v>
      </c>
      <c r="M88" s="336">
        <v>-5.100671242451841</v>
      </c>
      <c r="N88" s="336">
        <v>-5.100671242451841</v>
      </c>
      <c r="O88" s="336">
        <v>-5.100671242451841</v>
      </c>
      <c r="P88" s="336">
        <v>-5.100671242451841</v>
      </c>
      <c r="Q88" s="336">
        <v>-5.100671242451841</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P_ТГС-021-012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2-х КЛ 6 кВ от строящейся РТП 10/6 кВ ПС 110/10 кВ Красные ворота до врезки ТП 6 кВ №835 ф. База ПС 110/6 кВ №52 Медвенка в рамках мероприятий по увеличению надежности э/снабжения потребителей(протяженность 0,8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353</v>
      </c>
      <c r="E30" s="119" t="s">
        <v>261</v>
      </c>
      <c r="F30" s="119" t="s">
        <v>261</v>
      </c>
      <c r="G30" s="119" t="s">
        <v>261</v>
      </c>
      <c r="H30" s="119" t="s">
        <v>261</v>
      </c>
      <c r="I30" s="119" t="s">
        <v>261</v>
      </c>
      <c r="J30" s="148" t="s">
        <v>261</v>
      </c>
    </row>
    <row r="31" spans="1:10" s="41" customFormat="1" ht="31.5">
      <c r="A31" s="147" t="s">
        <v>158</v>
      </c>
      <c r="B31" s="52" t="s">
        <v>193</v>
      </c>
      <c r="C31" s="119" t="s">
        <v>261</v>
      </c>
      <c r="D31" s="119" t="s">
        <v>354</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355</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261</v>
      </c>
      <c r="D36" s="119" t="s">
        <v>353</v>
      </c>
      <c r="E36" s="119" t="s">
        <v>261</v>
      </c>
      <c r="F36" s="119" t="s">
        <v>261</v>
      </c>
      <c r="G36" s="119" t="s">
        <v>261</v>
      </c>
      <c r="H36" s="119" t="s">
        <v>261</v>
      </c>
      <c r="I36" s="119" t="s">
        <v>261</v>
      </c>
      <c r="J36" s="148" t="s">
        <v>261</v>
      </c>
    </row>
    <row r="37" spans="1:10" ht="15.75">
      <c r="A37" s="147" t="s">
        <v>213</v>
      </c>
      <c r="B37" s="52" t="s">
        <v>155</v>
      </c>
      <c r="C37" s="119" t="s">
        <v>261</v>
      </c>
      <c r="D37" s="119" t="s">
        <v>353</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359</v>
      </c>
      <c r="E43" s="119" t="s">
        <v>261</v>
      </c>
      <c r="F43" s="119" t="s">
        <v>261</v>
      </c>
      <c r="G43" s="119" t="s">
        <v>261</v>
      </c>
      <c r="H43" s="119" t="s">
        <v>261</v>
      </c>
      <c r="I43" s="119" t="s">
        <v>261</v>
      </c>
      <c r="J43" s="148" t="s">
        <v>261</v>
      </c>
    </row>
    <row r="44" spans="1:10" ht="15.75">
      <c r="A44" s="147" t="s">
        <v>148</v>
      </c>
      <c r="B44" s="52" t="s">
        <v>147</v>
      </c>
      <c r="C44" s="119" t="s">
        <v>261</v>
      </c>
      <c r="D44" s="119" t="s">
        <v>360</v>
      </c>
      <c r="E44" s="119" t="s">
        <v>261</v>
      </c>
      <c r="F44" s="119" t="s">
        <v>261</v>
      </c>
      <c r="G44" s="119" t="s">
        <v>261</v>
      </c>
      <c r="H44" s="119" t="s">
        <v>261</v>
      </c>
      <c r="I44" s="119" t="s">
        <v>261</v>
      </c>
      <c r="J44" s="148" t="s">
        <v>261</v>
      </c>
    </row>
    <row r="45" spans="1:10" ht="47.25">
      <c r="A45" s="147" t="s">
        <v>146</v>
      </c>
      <c r="B45" s="52" t="s">
        <v>205</v>
      </c>
      <c r="C45" s="119" t="s">
        <v>261</v>
      </c>
      <c r="D45" s="119" t="s">
        <v>361</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362</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362</v>
      </c>
      <c r="E49" s="119" t="s">
        <v>261</v>
      </c>
      <c r="F49" s="119" t="s">
        <v>261</v>
      </c>
      <c r="G49" s="119" t="s">
        <v>261</v>
      </c>
      <c r="H49" s="119" t="s">
        <v>261</v>
      </c>
      <c r="I49" s="119" t="s">
        <v>261</v>
      </c>
      <c r="J49" s="148" t="s">
        <v>261</v>
      </c>
    </row>
    <row r="50" spans="1:10" ht="63">
      <c r="A50" s="147" t="s">
        <v>140</v>
      </c>
      <c r="B50" s="52" t="s">
        <v>204</v>
      </c>
      <c r="C50" s="119" t="s">
        <v>261</v>
      </c>
      <c r="D50" s="119" t="s">
        <v>363</v>
      </c>
      <c r="E50" s="119" t="s">
        <v>261</v>
      </c>
      <c r="F50" s="119" t="s">
        <v>261</v>
      </c>
      <c r="G50" s="119" t="s">
        <v>261</v>
      </c>
      <c r="H50" s="119" t="s">
        <v>261</v>
      </c>
      <c r="I50" s="119" t="s">
        <v>261</v>
      </c>
      <c r="J50" s="148" t="s">
        <v>261</v>
      </c>
    </row>
    <row r="51" spans="1:10" ht="31.5">
      <c r="A51" s="147" t="s">
        <v>138</v>
      </c>
      <c r="B51" s="52" t="s">
        <v>206</v>
      </c>
      <c r="C51" s="119" t="s">
        <v>261</v>
      </c>
      <c r="D51" s="119" t="s">
        <v>364</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364</v>
      </c>
      <c r="E53" s="119" t="s">
        <v>261</v>
      </c>
      <c r="F53" s="119" t="s">
        <v>261</v>
      </c>
      <c r="G53" s="119" t="s">
        <v>261</v>
      </c>
      <c r="H53" s="119" t="s">
        <v>261</v>
      </c>
      <c r="I53" s="119" t="s">
        <v>261</v>
      </c>
      <c r="J53" s="148" t="s">
        <v>261</v>
      </c>
    </row>
    <row r="54" spans="1:10" ht="16.5" thickBot="1">
      <c r="A54" s="149" t="s">
        <v>263</v>
      </c>
      <c r="B54" s="150" t="s">
        <v>137</v>
      </c>
      <c r="C54" s="151" t="s">
        <v>261</v>
      </c>
      <c r="D54" s="151" t="s">
        <v>364</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